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33960" windowHeight="14420" activeTab="0"/>
  </bookViews>
  <sheets>
    <sheet name="Volumenberechnung" sheetId="1" r:id="rId1"/>
  </sheets>
  <definedNames/>
  <calcPr fullCalcOnLoad="1"/>
</workbook>
</file>

<file path=xl/sharedStrings.xml><?xml version="1.0" encoding="utf-8"?>
<sst xmlns="http://schemas.openxmlformats.org/spreadsheetml/2006/main" count="121" uniqueCount="36">
  <si>
    <t>Breite</t>
  </si>
  <si>
    <t>Höhe</t>
  </si>
  <si>
    <t>Volumen</t>
  </si>
  <si>
    <t>Nachfüllwasser</t>
  </si>
  <si>
    <t>Abschäumer</t>
  </si>
  <si>
    <t>Klarwasser</t>
  </si>
  <si>
    <t>Länge</t>
  </si>
  <si>
    <t>cm</t>
  </si>
  <si>
    <t>Ablaufschacht</t>
  </si>
  <si>
    <t>Aquarium</t>
  </si>
  <si>
    <t>Liter</t>
  </si>
  <si>
    <t>Inhalt Normalbetrieb</t>
  </si>
  <si>
    <t>Technikbecken</t>
  </si>
  <si>
    <t>Wassereinlauf</t>
  </si>
  <si>
    <t>DSB/Miracle Mud</t>
  </si>
  <si>
    <t>Inhalt Pumpenausfall</t>
  </si>
  <si>
    <t>Volumenberechnung Aquarium / Schacht / Technikbecken</t>
  </si>
  <si>
    <t>Reserve Pumpenausfall</t>
  </si>
  <si>
    <t>Rohre</t>
  </si>
  <si>
    <t>Ablaufrohr</t>
  </si>
  <si>
    <t>mm</t>
  </si>
  <si>
    <t>Dicke</t>
  </si>
  <si>
    <t>Notablauf</t>
  </si>
  <si>
    <t>Zulauf</t>
  </si>
  <si>
    <t>Kabel</t>
  </si>
  <si>
    <t>Differenz Pumpenausfall</t>
  </si>
  <si>
    <t>Volumen Pumpenausfall</t>
  </si>
  <si>
    <t xml:space="preserve"> (Inhalt Abschäumer)</t>
  </si>
  <si>
    <t>Fassungsvermögen max.</t>
  </si>
  <si>
    <t>irrelevant</t>
  </si>
  <si>
    <t>Fragmente/Reserve</t>
  </si>
  <si>
    <t>(Dicke der Zwischengläser)</t>
  </si>
  <si>
    <t>Höhe Schacht/Ablaufkamm Unterkante</t>
  </si>
  <si>
    <t>Höhe Wasserstand</t>
  </si>
  <si>
    <t>Abhängig von Pumpenleistung, ca. 1cm über Unterkante Ablaufkamm</t>
  </si>
  <si>
    <t>Mittels dieser Excel-Tabelle kann man das Volumen des Gesamtsystems (Aquarium + Ablaufschaft + Technikbecken) berechnen. Dies ermöglicht es unter anderem eine Auslegung des Technikbeckens zu machen unter Berücksichtigung der zusätzlichen Menge Wasser, welches das Technikbecken bei Strom/Pumpenausfall aufnehmen muss. In die weissen Zellen gibt man die Dimensionen des eigenen Beckens an, die gelben Zellen werden berechnet. Je nach Aufbau des eigenen Technikbeckens, können die Formeln unterhalb Zeile 51 verändert werden.</t>
  </si>
</sst>
</file>

<file path=xl/styles.xml><?xml version="1.0" encoding="utf-8"?>
<styleSheet xmlns="http://schemas.openxmlformats.org/spreadsheetml/2006/main">
  <numFmts count="1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
  </numFmts>
  <fonts count="40">
    <font>
      <sz val="11"/>
      <color theme="1"/>
      <name val="Arial"/>
      <family val="2"/>
    </font>
    <font>
      <sz val="11"/>
      <color indexed="8"/>
      <name val="Calibri"/>
      <family val="2"/>
    </font>
    <font>
      <sz val="11"/>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1"/>
      <color indexed="8"/>
      <name val="Arial"/>
      <family val="2"/>
    </font>
    <font>
      <sz val="14"/>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theme="1"/>
      <name val="Arial"/>
      <family val="2"/>
    </font>
    <font>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0" fontId="0" fillId="29" borderId="4" applyNumberFormat="0" applyFont="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8">
    <xf numFmtId="0" fontId="0" fillId="0" borderId="0" xfId="0" applyAlignment="1">
      <alignment/>
    </xf>
    <xf numFmtId="0" fontId="38" fillId="0" borderId="0" xfId="0" applyFont="1" applyAlignment="1">
      <alignment/>
    </xf>
    <xf numFmtId="0" fontId="39" fillId="0" borderId="0" xfId="0" applyFont="1" applyAlignment="1">
      <alignment/>
    </xf>
    <xf numFmtId="0" fontId="0" fillId="33" borderId="0" xfId="0" applyFill="1" applyAlignment="1">
      <alignment/>
    </xf>
    <xf numFmtId="1" fontId="0" fillId="33" borderId="0" xfId="0" applyNumberFormat="1" applyFill="1" applyAlignment="1">
      <alignment/>
    </xf>
    <xf numFmtId="0" fontId="0" fillId="0" borderId="0" xfId="0" applyFill="1" applyAlignment="1">
      <alignment/>
    </xf>
    <xf numFmtId="170" fontId="0" fillId="33" borderId="0" xfId="0" applyNumberFormat="1" applyFill="1" applyAlignment="1">
      <alignment/>
    </xf>
    <xf numFmtId="0" fontId="0" fillId="0" borderId="0" xfId="0" applyAlignment="1">
      <alignmen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ill>
        <patternFill>
          <bgColor rgb="FFFF0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180975</xdr:rowOff>
    </xdr:from>
    <xdr:to>
      <xdr:col>4</xdr:col>
      <xdr:colOff>504825</xdr:colOff>
      <xdr:row>25</xdr:row>
      <xdr:rowOff>171450</xdr:rowOff>
    </xdr:to>
    <xdr:sp>
      <xdr:nvSpPr>
        <xdr:cNvPr id="1" name="Rectangle 1"/>
        <xdr:cNvSpPr>
          <a:spLocks/>
        </xdr:cNvSpPr>
      </xdr:nvSpPr>
      <xdr:spPr>
        <a:xfrm>
          <a:off x="9525" y="2714625"/>
          <a:ext cx="3238500" cy="1724025"/>
        </a:xfrm>
        <a:prstGeom prst="rect">
          <a:avLst/>
        </a:prstGeom>
        <a:solidFill>
          <a:srgbClr val="4F81BD">
            <a:alpha val="50000"/>
          </a:srgbClr>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12</xdr:row>
      <xdr:rowOff>0</xdr:rowOff>
    </xdr:from>
    <xdr:to>
      <xdr:col>5</xdr:col>
      <xdr:colOff>542925</xdr:colOff>
      <xdr:row>15</xdr:row>
      <xdr:rowOff>180975</xdr:rowOff>
    </xdr:to>
    <xdr:sp>
      <xdr:nvSpPr>
        <xdr:cNvPr id="2" name="Straight Connector 2"/>
        <xdr:cNvSpPr>
          <a:spLocks/>
        </xdr:cNvSpPr>
      </xdr:nvSpPr>
      <xdr:spPr>
        <a:xfrm flipV="1">
          <a:off x="3248025" y="2047875"/>
          <a:ext cx="723900" cy="666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523875</xdr:colOff>
      <xdr:row>21</xdr:row>
      <xdr:rowOff>171450</xdr:rowOff>
    </xdr:from>
    <xdr:to>
      <xdr:col>5</xdr:col>
      <xdr:colOff>561975</xdr:colOff>
      <xdr:row>25</xdr:row>
      <xdr:rowOff>171450</xdr:rowOff>
    </xdr:to>
    <xdr:sp>
      <xdr:nvSpPr>
        <xdr:cNvPr id="3" name="Straight Connector 3"/>
        <xdr:cNvSpPr>
          <a:spLocks/>
        </xdr:cNvSpPr>
      </xdr:nvSpPr>
      <xdr:spPr>
        <a:xfrm flipV="1">
          <a:off x="3267075" y="3714750"/>
          <a:ext cx="723900" cy="723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542925</xdr:colOff>
      <xdr:row>12</xdr:row>
      <xdr:rowOff>0</xdr:rowOff>
    </xdr:from>
    <xdr:to>
      <xdr:col>5</xdr:col>
      <xdr:colOff>542925</xdr:colOff>
      <xdr:row>21</xdr:row>
      <xdr:rowOff>171450</xdr:rowOff>
    </xdr:to>
    <xdr:sp>
      <xdr:nvSpPr>
        <xdr:cNvPr id="4" name="Straight Connector 4"/>
        <xdr:cNvSpPr>
          <a:spLocks/>
        </xdr:cNvSpPr>
      </xdr:nvSpPr>
      <xdr:spPr>
        <a:xfrm>
          <a:off x="3971925" y="2047875"/>
          <a:ext cx="0" cy="1666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12</xdr:row>
      <xdr:rowOff>0</xdr:rowOff>
    </xdr:from>
    <xdr:to>
      <xdr:col>1</xdr:col>
      <xdr:colOff>47625</xdr:colOff>
      <xdr:row>15</xdr:row>
      <xdr:rowOff>180975</xdr:rowOff>
    </xdr:to>
    <xdr:sp>
      <xdr:nvSpPr>
        <xdr:cNvPr id="5" name="Straight Connector 5"/>
        <xdr:cNvSpPr>
          <a:spLocks/>
        </xdr:cNvSpPr>
      </xdr:nvSpPr>
      <xdr:spPr>
        <a:xfrm flipV="1">
          <a:off x="0" y="2047875"/>
          <a:ext cx="733425" cy="666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xdr:colOff>
      <xdr:row>12</xdr:row>
      <xdr:rowOff>0</xdr:rowOff>
    </xdr:from>
    <xdr:to>
      <xdr:col>5</xdr:col>
      <xdr:colOff>542925</xdr:colOff>
      <xdr:row>12</xdr:row>
      <xdr:rowOff>0</xdr:rowOff>
    </xdr:to>
    <xdr:sp>
      <xdr:nvSpPr>
        <xdr:cNvPr id="6" name="Straight Connector 6"/>
        <xdr:cNvSpPr>
          <a:spLocks/>
        </xdr:cNvSpPr>
      </xdr:nvSpPr>
      <xdr:spPr>
        <a:xfrm>
          <a:off x="733425" y="2047875"/>
          <a:ext cx="3238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257175</xdr:colOff>
      <xdr:row>12</xdr:row>
      <xdr:rowOff>47625</xdr:rowOff>
    </xdr:from>
    <xdr:to>
      <xdr:col>6</xdr:col>
      <xdr:colOff>685800</xdr:colOff>
      <xdr:row>15</xdr:row>
      <xdr:rowOff>180975</xdr:rowOff>
    </xdr:to>
    <xdr:sp>
      <xdr:nvSpPr>
        <xdr:cNvPr id="7" name="Straight Arrow Connector 7"/>
        <xdr:cNvSpPr>
          <a:spLocks/>
        </xdr:cNvSpPr>
      </xdr:nvSpPr>
      <xdr:spPr>
        <a:xfrm flipH="1">
          <a:off x="1628775" y="2095500"/>
          <a:ext cx="3171825" cy="619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533400</xdr:colOff>
      <xdr:row>14</xdr:row>
      <xdr:rowOff>76200</xdr:rowOff>
    </xdr:from>
    <xdr:to>
      <xdr:col>7</xdr:col>
      <xdr:colOff>0</xdr:colOff>
      <xdr:row>16</xdr:row>
      <xdr:rowOff>114300</xdr:rowOff>
    </xdr:to>
    <xdr:sp>
      <xdr:nvSpPr>
        <xdr:cNvPr id="8" name="Straight Arrow Connector 8"/>
        <xdr:cNvSpPr>
          <a:spLocks/>
        </xdr:cNvSpPr>
      </xdr:nvSpPr>
      <xdr:spPr>
        <a:xfrm flipH="1">
          <a:off x="3276600" y="2447925"/>
          <a:ext cx="152400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13</xdr:row>
      <xdr:rowOff>85725</xdr:rowOff>
    </xdr:from>
    <xdr:to>
      <xdr:col>7</xdr:col>
      <xdr:colOff>0</xdr:colOff>
      <xdr:row>14</xdr:row>
      <xdr:rowOff>114300</xdr:rowOff>
    </xdr:to>
    <xdr:sp>
      <xdr:nvSpPr>
        <xdr:cNvPr id="9" name="Straight Arrow Connector 9"/>
        <xdr:cNvSpPr>
          <a:spLocks/>
        </xdr:cNvSpPr>
      </xdr:nvSpPr>
      <xdr:spPr>
        <a:xfrm flipH="1">
          <a:off x="3495675" y="2295525"/>
          <a:ext cx="1304925" cy="190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28</xdr:row>
      <xdr:rowOff>171450</xdr:rowOff>
    </xdr:from>
    <xdr:to>
      <xdr:col>4</xdr:col>
      <xdr:colOff>123825</xdr:colOff>
      <xdr:row>38</xdr:row>
      <xdr:rowOff>66675</xdr:rowOff>
    </xdr:to>
    <xdr:sp>
      <xdr:nvSpPr>
        <xdr:cNvPr id="10" name="Straight Connector 10"/>
        <xdr:cNvSpPr>
          <a:spLocks/>
        </xdr:cNvSpPr>
      </xdr:nvSpPr>
      <xdr:spPr>
        <a:xfrm flipV="1">
          <a:off x="2867025" y="4981575"/>
          <a:ext cx="0" cy="1590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361950</xdr:colOff>
      <xdr:row>32</xdr:row>
      <xdr:rowOff>76200</xdr:rowOff>
    </xdr:from>
    <xdr:to>
      <xdr:col>5</xdr:col>
      <xdr:colOff>142875</xdr:colOff>
      <xdr:row>40</xdr:row>
      <xdr:rowOff>152400</xdr:rowOff>
    </xdr:to>
    <xdr:sp>
      <xdr:nvSpPr>
        <xdr:cNvPr id="11" name="Rectangle 11"/>
        <xdr:cNvSpPr>
          <a:spLocks/>
        </xdr:cNvSpPr>
      </xdr:nvSpPr>
      <xdr:spPr>
        <a:xfrm>
          <a:off x="2419350" y="5553075"/>
          <a:ext cx="1152525" cy="1466850"/>
        </a:xfrm>
        <a:prstGeom prst="rect">
          <a:avLst/>
        </a:prstGeom>
        <a:solidFill>
          <a:srgbClr val="4F81BD">
            <a:alpha val="50000"/>
          </a:srgbClr>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38</xdr:row>
      <xdr:rowOff>38100</xdr:rowOff>
    </xdr:from>
    <xdr:to>
      <xdr:col>5</xdr:col>
      <xdr:colOff>561975</xdr:colOff>
      <xdr:row>40</xdr:row>
      <xdr:rowOff>123825</xdr:rowOff>
    </xdr:to>
    <xdr:sp>
      <xdr:nvSpPr>
        <xdr:cNvPr id="12" name="Straight Connector 12"/>
        <xdr:cNvSpPr>
          <a:spLocks/>
        </xdr:cNvSpPr>
      </xdr:nvSpPr>
      <xdr:spPr>
        <a:xfrm flipV="1">
          <a:off x="3571875" y="6543675"/>
          <a:ext cx="428625" cy="447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142875</xdr:colOff>
      <xdr:row>30</xdr:row>
      <xdr:rowOff>9525</xdr:rowOff>
    </xdr:from>
    <xdr:to>
      <xdr:col>5</xdr:col>
      <xdr:colOff>561975</xdr:colOff>
      <xdr:row>32</xdr:row>
      <xdr:rowOff>76200</xdr:rowOff>
    </xdr:to>
    <xdr:sp>
      <xdr:nvSpPr>
        <xdr:cNvPr id="13" name="Straight Connector 13"/>
        <xdr:cNvSpPr>
          <a:spLocks/>
        </xdr:cNvSpPr>
      </xdr:nvSpPr>
      <xdr:spPr>
        <a:xfrm flipV="1">
          <a:off x="3571875" y="5162550"/>
          <a:ext cx="428625"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361950</xdr:colOff>
      <xdr:row>30</xdr:row>
      <xdr:rowOff>9525</xdr:rowOff>
    </xdr:from>
    <xdr:to>
      <xdr:col>4</xdr:col>
      <xdr:colOff>104775</xdr:colOff>
      <xdr:row>32</xdr:row>
      <xdr:rowOff>76200</xdr:rowOff>
    </xdr:to>
    <xdr:sp>
      <xdr:nvSpPr>
        <xdr:cNvPr id="14" name="Straight Connector 14"/>
        <xdr:cNvSpPr>
          <a:spLocks/>
        </xdr:cNvSpPr>
      </xdr:nvSpPr>
      <xdr:spPr>
        <a:xfrm flipV="1">
          <a:off x="2419350" y="5162550"/>
          <a:ext cx="428625"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561975</xdr:colOff>
      <xdr:row>28</xdr:row>
      <xdr:rowOff>171450</xdr:rowOff>
    </xdr:from>
    <xdr:to>
      <xdr:col>5</xdr:col>
      <xdr:colOff>561975</xdr:colOff>
      <xdr:row>38</xdr:row>
      <xdr:rowOff>66675</xdr:rowOff>
    </xdr:to>
    <xdr:sp>
      <xdr:nvSpPr>
        <xdr:cNvPr id="15" name="Straight Connector 15"/>
        <xdr:cNvSpPr>
          <a:spLocks/>
        </xdr:cNvSpPr>
      </xdr:nvSpPr>
      <xdr:spPr>
        <a:xfrm flipV="1">
          <a:off x="3990975" y="4981575"/>
          <a:ext cx="0" cy="1590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361950</xdr:colOff>
      <xdr:row>31</xdr:row>
      <xdr:rowOff>38100</xdr:rowOff>
    </xdr:from>
    <xdr:to>
      <xdr:col>5</xdr:col>
      <xdr:colOff>142875</xdr:colOff>
      <xdr:row>32</xdr:row>
      <xdr:rowOff>76200</xdr:rowOff>
    </xdr:to>
    <xdr:sp>
      <xdr:nvSpPr>
        <xdr:cNvPr id="16" name="Rectangle 16"/>
        <xdr:cNvSpPr>
          <a:spLocks/>
        </xdr:cNvSpPr>
      </xdr:nvSpPr>
      <xdr:spPr>
        <a:xfrm>
          <a:off x="2419350" y="5353050"/>
          <a:ext cx="1152525" cy="2000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28</xdr:row>
      <xdr:rowOff>171450</xdr:rowOff>
    </xdr:from>
    <xdr:to>
      <xdr:col>5</xdr:col>
      <xdr:colOff>561975</xdr:colOff>
      <xdr:row>31</xdr:row>
      <xdr:rowOff>38100</xdr:rowOff>
    </xdr:to>
    <xdr:sp>
      <xdr:nvSpPr>
        <xdr:cNvPr id="17" name="Straight Connector 17"/>
        <xdr:cNvSpPr>
          <a:spLocks/>
        </xdr:cNvSpPr>
      </xdr:nvSpPr>
      <xdr:spPr>
        <a:xfrm flipV="1">
          <a:off x="3571875" y="4981575"/>
          <a:ext cx="428625"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361950</xdr:colOff>
      <xdr:row>28</xdr:row>
      <xdr:rowOff>171450</xdr:rowOff>
    </xdr:from>
    <xdr:to>
      <xdr:col>4</xdr:col>
      <xdr:colOff>104775</xdr:colOff>
      <xdr:row>31</xdr:row>
      <xdr:rowOff>38100</xdr:rowOff>
    </xdr:to>
    <xdr:sp>
      <xdr:nvSpPr>
        <xdr:cNvPr id="18" name="Straight Connector 18"/>
        <xdr:cNvSpPr>
          <a:spLocks/>
        </xdr:cNvSpPr>
      </xdr:nvSpPr>
      <xdr:spPr>
        <a:xfrm flipV="1">
          <a:off x="2419350" y="4981575"/>
          <a:ext cx="428625" cy="371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361950</xdr:colOff>
      <xdr:row>38</xdr:row>
      <xdr:rowOff>66675</xdr:rowOff>
    </xdr:from>
    <xdr:to>
      <xdr:col>4</xdr:col>
      <xdr:colOff>104775</xdr:colOff>
      <xdr:row>40</xdr:row>
      <xdr:rowOff>152400</xdr:rowOff>
    </xdr:to>
    <xdr:sp>
      <xdr:nvSpPr>
        <xdr:cNvPr id="19" name="Straight Connector 19"/>
        <xdr:cNvSpPr>
          <a:spLocks/>
        </xdr:cNvSpPr>
      </xdr:nvSpPr>
      <xdr:spPr>
        <a:xfrm flipV="1">
          <a:off x="2419350" y="6572250"/>
          <a:ext cx="428625" cy="447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238125</xdr:colOff>
      <xdr:row>30</xdr:row>
      <xdr:rowOff>76200</xdr:rowOff>
    </xdr:from>
    <xdr:to>
      <xdr:col>6</xdr:col>
      <xdr:colOff>676275</xdr:colOff>
      <xdr:row>30</xdr:row>
      <xdr:rowOff>133350</xdr:rowOff>
    </xdr:to>
    <xdr:sp>
      <xdr:nvSpPr>
        <xdr:cNvPr id="20" name="Straight Arrow Connector 20"/>
        <xdr:cNvSpPr>
          <a:spLocks/>
        </xdr:cNvSpPr>
      </xdr:nvSpPr>
      <xdr:spPr>
        <a:xfrm flipH="1">
          <a:off x="2981325" y="5229225"/>
          <a:ext cx="1809750" cy="66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142875</xdr:colOff>
      <xdr:row>32</xdr:row>
      <xdr:rowOff>76200</xdr:rowOff>
    </xdr:from>
    <xdr:to>
      <xdr:col>7</xdr:col>
      <xdr:colOff>0</xdr:colOff>
      <xdr:row>32</xdr:row>
      <xdr:rowOff>85725</xdr:rowOff>
    </xdr:to>
    <xdr:sp>
      <xdr:nvSpPr>
        <xdr:cNvPr id="21" name="Straight Arrow Connector 21"/>
        <xdr:cNvSpPr>
          <a:spLocks/>
        </xdr:cNvSpPr>
      </xdr:nvSpPr>
      <xdr:spPr>
        <a:xfrm flipH="1" flipV="1">
          <a:off x="3571875" y="5553075"/>
          <a:ext cx="12287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33</xdr:row>
      <xdr:rowOff>85725</xdr:rowOff>
    </xdr:from>
    <xdr:to>
      <xdr:col>6</xdr:col>
      <xdr:colOff>685800</xdr:colOff>
      <xdr:row>39</xdr:row>
      <xdr:rowOff>38100</xdr:rowOff>
    </xdr:to>
    <xdr:sp>
      <xdr:nvSpPr>
        <xdr:cNvPr id="22" name="Straight Arrow Connector 22"/>
        <xdr:cNvSpPr>
          <a:spLocks/>
        </xdr:cNvSpPr>
      </xdr:nvSpPr>
      <xdr:spPr>
        <a:xfrm flipH="1">
          <a:off x="3857625" y="5724525"/>
          <a:ext cx="942975" cy="1000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142875</xdr:colOff>
      <xdr:row>31</xdr:row>
      <xdr:rowOff>38100</xdr:rowOff>
    </xdr:from>
    <xdr:to>
      <xdr:col>7</xdr:col>
      <xdr:colOff>0</xdr:colOff>
      <xdr:row>31</xdr:row>
      <xdr:rowOff>85725</xdr:rowOff>
    </xdr:to>
    <xdr:sp>
      <xdr:nvSpPr>
        <xdr:cNvPr id="23" name="Straight Arrow Connector 23"/>
        <xdr:cNvSpPr>
          <a:spLocks/>
        </xdr:cNvSpPr>
      </xdr:nvSpPr>
      <xdr:spPr>
        <a:xfrm flipH="1" flipV="1">
          <a:off x="3571875" y="5353050"/>
          <a:ext cx="1228725" cy="47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47</xdr:row>
      <xdr:rowOff>161925</xdr:rowOff>
    </xdr:from>
    <xdr:to>
      <xdr:col>4</xdr:col>
      <xdr:colOff>504825</xdr:colOff>
      <xdr:row>58</xdr:row>
      <xdr:rowOff>152400</xdr:rowOff>
    </xdr:to>
    <xdr:sp>
      <xdr:nvSpPr>
        <xdr:cNvPr id="24" name="Rectangle 24"/>
        <xdr:cNvSpPr>
          <a:spLocks/>
        </xdr:cNvSpPr>
      </xdr:nvSpPr>
      <xdr:spPr>
        <a:xfrm>
          <a:off x="9525" y="8181975"/>
          <a:ext cx="3238500" cy="1790700"/>
        </a:xfrm>
        <a:prstGeom prst="rect">
          <a:avLst/>
        </a:prstGeom>
        <a:solidFill>
          <a:srgbClr val="4F81BD">
            <a:alpha val="50000"/>
          </a:srgbClr>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44</xdr:row>
      <xdr:rowOff>0</xdr:rowOff>
    </xdr:from>
    <xdr:to>
      <xdr:col>5</xdr:col>
      <xdr:colOff>542925</xdr:colOff>
      <xdr:row>47</xdr:row>
      <xdr:rowOff>161925</xdr:rowOff>
    </xdr:to>
    <xdr:sp>
      <xdr:nvSpPr>
        <xdr:cNvPr id="25" name="Straight Connector 25"/>
        <xdr:cNvSpPr>
          <a:spLocks/>
        </xdr:cNvSpPr>
      </xdr:nvSpPr>
      <xdr:spPr>
        <a:xfrm flipV="1">
          <a:off x="3248025" y="7534275"/>
          <a:ext cx="72390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523875</xdr:colOff>
      <xdr:row>54</xdr:row>
      <xdr:rowOff>152400</xdr:rowOff>
    </xdr:from>
    <xdr:to>
      <xdr:col>5</xdr:col>
      <xdr:colOff>561975</xdr:colOff>
      <xdr:row>58</xdr:row>
      <xdr:rowOff>152400</xdr:rowOff>
    </xdr:to>
    <xdr:sp>
      <xdr:nvSpPr>
        <xdr:cNvPr id="26" name="Straight Connector 26"/>
        <xdr:cNvSpPr>
          <a:spLocks/>
        </xdr:cNvSpPr>
      </xdr:nvSpPr>
      <xdr:spPr>
        <a:xfrm flipV="1">
          <a:off x="3267075" y="9324975"/>
          <a:ext cx="72390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542925</xdr:colOff>
      <xdr:row>44</xdr:row>
      <xdr:rowOff>0</xdr:rowOff>
    </xdr:from>
    <xdr:to>
      <xdr:col>5</xdr:col>
      <xdr:colOff>542925</xdr:colOff>
      <xdr:row>54</xdr:row>
      <xdr:rowOff>152400</xdr:rowOff>
    </xdr:to>
    <xdr:sp>
      <xdr:nvSpPr>
        <xdr:cNvPr id="27" name="Straight Connector 27"/>
        <xdr:cNvSpPr>
          <a:spLocks/>
        </xdr:cNvSpPr>
      </xdr:nvSpPr>
      <xdr:spPr>
        <a:xfrm>
          <a:off x="3971925" y="7534275"/>
          <a:ext cx="0" cy="1790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1</xdr:col>
      <xdr:colOff>47625</xdr:colOff>
      <xdr:row>47</xdr:row>
      <xdr:rowOff>161925</xdr:rowOff>
    </xdr:to>
    <xdr:sp>
      <xdr:nvSpPr>
        <xdr:cNvPr id="28" name="Straight Connector 28"/>
        <xdr:cNvSpPr>
          <a:spLocks/>
        </xdr:cNvSpPr>
      </xdr:nvSpPr>
      <xdr:spPr>
        <a:xfrm flipV="1">
          <a:off x="0" y="7534275"/>
          <a:ext cx="733425"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xdr:colOff>
      <xdr:row>44</xdr:row>
      <xdr:rowOff>0</xdr:rowOff>
    </xdr:from>
    <xdr:to>
      <xdr:col>5</xdr:col>
      <xdr:colOff>542925</xdr:colOff>
      <xdr:row>44</xdr:row>
      <xdr:rowOff>0</xdr:rowOff>
    </xdr:to>
    <xdr:sp>
      <xdr:nvSpPr>
        <xdr:cNvPr id="29" name="Straight Connector 29"/>
        <xdr:cNvSpPr>
          <a:spLocks/>
        </xdr:cNvSpPr>
      </xdr:nvSpPr>
      <xdr:spPr>
        <a:xfrm>
          <a:off x="733425" y="7534275"/>
          <a:ext cx="3238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257175</xdr:colOff>
      <xdr:row>42</xdr:row>
      <xdr:rowOff>66675</xdr:rowOff>
    </xdr:from>
    <xdr:to>
      <xdr:col>6</xdr:col>
      <xdr:colOff>685800</xdr:colOff>
      <xdr:row>47</xdr:row>
      <xdr:rowOff>161925</xdr:rowOff>
    </xdr:to>
    <xdr:sp>
      <xdr:nvSpPr>
        <xdr:cNvPr id="30" name="Straight Arrow Connector 30"/>
        <xdr:cNvSpPr>
          <a:spLocks/>
        </xdr:cNvSpPr>
      </xdr:nvSpPr>
      <xdr:spPr>
        <a:xfrm flipH="1">
          <a:off x="1628775" y="7277100"/>
          <a:ext cx="3171825" cy="904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504825</xdr:colOff>
      <xdr:row>44</xdr:row>
      <xdr:rowOff>95250</xdr:rowOff>
    </xdr:from>
    <xdr:to>
      <xdr:col>6</xdr:col>
      <xdr:colOff>657225</xdr:colOff>
      <xdr:row>49</xdr:row>
      <xdr:rowOff>142875</xdr:rowOff>
    </xdr:to>
    <xdr:sp>
      <xdr:nvSpPr>
        <xdr:cNvPr id="31" name="Straight Arrow Connector 31"/>
        <xdr:cNvSpPr>
          <a:spLocks/>
        </xdr:cNvSpPr>
      </xdr:nvSpPr>
      <xdr:spPr>
        <a:xfrm flipH="1">
          <a:off x="3248025" y="7629525"/>
          <a:ext cx="1524000" cy="857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43</xdr:row>
      <xdr:rowOff>76200</xdr:rowOff>
    </xdr:from>
    <xdr:to>
      <xdr:col>6</xdr:col>
      <xdr:colOff>685800</xdr:colOff>
      <xdr:row>46</xdr:row>
      <xdr:rowOff>76200</xdr:rowOff>
    </xdr:to>
    <xdr:sp>
      <xdr:nvSpPr>
        <xdr:cNvPr id="32" name="Straight Arrow Connector 32"/>
        <xdr:cNvSpPr>
          <a:spLocks/>
        </xdr:cNvSpPr>
      </xdr:nvSpPr>
      <xdr:spPr>
        <a:xfrm flipH="1">
          <a:off x="3552825" y="7448550"/>
          <a:ext cx="1247775" cy="485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49</xdr:row>
      <xdr:rowOff>142875</xdr:rowOff>
    </xdr:from>
    <xdr:to>
      <xdr:col>4</xdr:col>
      <xdr:colOff>9525</xdr:colOff>
      <xdr:row>58</xdr:row>
      <xdr:rowOff>152400</xdr:rowOff>
    </xdr:to>
    <xdr:sp>
      <xdr:nvSpPr>
        <xdr:cNvPr id="33" name="Straight Connector 33"/>
        <xdr:cNvSpPr>
          <a:spLocks/>
        </xdr:cNvSpPr>
      </xdr:nvSpPr>
      <xdr:spPr>
        <a:xfrm>
          <a:off x="2752725" y="8486775"/>
          <a:ext cx="0" cy="148590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180975</xdr:colOff>
      <xdr:row>49</xdr:row>
      <xdr:rowOff>142875</xdr:rowOff>
    </xdr:from>
    <xdr:to>
      <xdr:col>3</xdr:col>
      <xdr:colOff>180975</xdr:colOff>
      <xdr:row>57</xdr:row>
      <xdr:rowOff>114300</xdr:rowOff>
    </xdr:to>
    <xdr:sp>
      <xdr:nvSpPr>
        <xdr:cNvPr id="34" name="Straight Connector 34"/>
        <xdr:cNvSpPr>
          <a:spLocks/>
        </xdr:cNvSpPr>
      </xdr:nvSpPr>
      <xdr:spPr>
        <a:xfrm>
          <a:off x="2238375" y="8486775"/>
          <a:ext cx="0" cy="128587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295275</xdr:colOff>
      <xdr:row>55</xdr:row>
      <xdr:rowOff>66675</xdr:rowOff>
    </xdr:from>
    <xdr:to>
      <xdr:col>2</xdr:col>
      <xdr:colOff>295275</xdr:colOff>
      <xdr:row>58</xdr:row>
      <xdr:rowOff>152400</xdr:rowOff>
    </xdr:to>
    <xdr:sp>
      <xdr:nvSpPr>
        <xdr:cNvPr id="35" name="Straight Connector 35"/>
        <xdr:cNvSpPr>
          <a:spLocks/>
        </xdr:cNvSpPr>
      </xdr:nvSpPr>
      <xdr:spPr>
        <a:xfrm>
          <a:off x="1666875" y="9401175"/>
          <a:ext cx="0" cy="57150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56</xdr:row>
      <xdr:rowOff>28575</xdr:rowOff>
    </xdr:from>
    <xdr:to>
      <xdr:col>1</xdr:col>
      <xdr:colOff>333375</xdr:colOff>
      <xdr:row>58</xdr:row>
      <xdr:rowOff>152400</xdr:rowOff>
    </xdr:to>
    <xdr:sp>
      <xdr:nvSpPr>
        <xdr:cNvPr id="36" name="Straight Connector 36"/>
        <xdr:cNvSpPr>
          <a:spLocks/>
        </xdr:cNvSpPr>
      </xdr:nvSpPr>
      <xdr:spPr>
        <a:xfrm>
          <a:off x="1019175" y="9525000"/>
          <a:ext cx="0" cy="44767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44</xdr:row>
      <xdr:rowOff>123825</xdr:rowOff>
    </xdr:from>
    <xdr:to>
      <xdr:col>5</xdr:col>
      <xdr:colOff>47625</xdr:colOff>
      <xdr:row>49</xdr:row>
      <xdr:rowOff>142875</xdr:rowOff>
    </xdr:to>
    <xdr:sp>
      <xdr:nvSpPr>
        <xdr:cNvPr id="37" name="Straight Connector 37"/>
        <xdr:cNvSpPr>
          <a:spLocks/>
        </xdr:cNvSpPr>
      </xdr:nvSpPr>
      <xdr:spPr>
        <a:xfrm flipV="1">
          <a:off x="2752725" y="7658100"/>
          <a:ext cx="723900" cy="828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180975</xdr:colOff>
      <xdr:row>44</xdr:row>
      <xdr:rowOff>123825</xdr:rowOff>
    </xdr:from>
    <xdr:to>
      <xdr:col>4</xdr:col>
      <xdr:colOff>228600</xdr:colOff>
      <xdr:row>49</xdr:row>
      <xdr:rowOff>142875</xdr:rowOff>
    </xdr:to>
    <xdr:sp>
      <xdr:nvSpPr>
        <xdr:cNvPr id="38" name="Straight Connector 38"/>
        <xdr:cNvSpPr>
          <a:spLocks/>
        </xdr:cNvSpPr>
      </xdr:nvSpPr>
      <xdr:spPr>
        <a:xfrm flipV="1">
          <a:off x="2238375" y="7658100"/>
          <a:ext cx="733425" cy="828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295275</xdr:colOff>
      <xdr:row>51</xdr:row>
      <xdr:rowOff>66675</xdr:rowOff>
    </xdr:from>
    <xdr:to>
      <xdr:col>3</xdr:col>
      <xdr:colOff>333375</xdr:colOff>
      <xdr:row>55</xdr:row>
      <xdr:rowOff>66675</xdr:rowOff>
    </xdr:to>
    <xdr:sp>
      <xdr:nvSpPr>
        <xdr:cNvPr id="39" name="Straight Connector 39"/>
        <xdr:cNvSpPr>
          <a:spLocks/>
        </xdr:cNvSpPr>
      </xdr:nvSpPr>
      <xdr:spPr>
        <a:xfrm flipV="1">
          <a:off x="1666875" y="8753475"/>
          <a:ext cx="72390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52</xdr:row>
      <xdr:rowOff>38100</xdr:rowOff>
    </xdr:from>
    <xdr:to>
      <xdr:col>2</xdr:col>
      <xdr:colOff>371475</xdr:colOff>
      <xdr:row>56</xdr:row>
      <xdr:rowOff>38100</xdr:rowOff>
    </xdr:to>
    <xdr:sp>
      <xdr:nvSpPr>
        <xdr:cNvPr id="40" name="Straight Connector 40"/>
        <xdr:cNvSpPr>
          <a:spLocks/>
        </xdr:cNvSpPr>
      </xdr:nvSpPr>
      <xdr:spPr>
        <a:xfrm flipV="1">
          <a:off x="1019175" y="8886825"/>
          <a:ext cx="72390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371475</xdr:colOff>
      <xdr:row>52</xdr:row>
      <xdr:rowOff>28575</xdr:rowOff>
    </xdr:from>
    <xdr:to>
      <xdr:col>2</xdr:col>
      <xdr:colOff>371475</xdr:colOff>
      <xdr:row>54</xdr:row>
      <xdr:rowOff>152400</xdr:rowOff>
    </xdr:to>
    <xdr:sp>
      <xdr:nvSpPr>
        <xdr:cNvPr id="41" name="Straight Connector 41"/>
        <xdr:cNvSpPr>
          <a:spLocks/>
        </xdr:cNvSpPr>
      </xdr:nvSpPr>
      <xdr:spPr>
        <a:xfrm>
          <a:off x="1743075" y="8877300"/>
          <a:ext cx="0" cy="44767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333375</xdr:colOff>
      <xdr:row>51</xdr:row>
      <xdr:rowOff>66675</xdr:rowOff>
    </xdr:from>
    <xdr:to>
      <xdr:col>3</xdr:col>
      <xdr:colOff>333375</xdr:colOff>
      <xdr:row>54</xdr:row>
      <xdr:rowOff>152400</xdr:rowOff>
    </xdr:to>
    <xdr:sp>
      <xdr:nvSpPr>
        <xdr:cNvPr id="42" name="Straight Connector 42"/>
        <xdr:cNvSpPr>
          <a:spLocks/>
        </xdr:cNvSpPr>
      </xdr:nvSpPr>
      <xdr:spPr>
        <a:xfrm>
          <a:off x="2390775" y="8753475"/>
          <a:ext cx="0" cy="57150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228600</xdr:colOff>
      <xdr:row>44</xdr:row>
      <xdr:rowOff>123825</xdr:rowOff>
    </xdr:from>
    <xdr:to>
      <xdr:col>4</xdr:col>
      <xdr:colOff>228600</xdr:colOff>
      <xdr:row>53</xdr:row>
      <xdr:rowOff>123825</xdr:rowOff>
    </xdr:to>
    <xdr:sp>
      <xdr:nvSpPr>
        <xdr:cNvPr id="43" name="Straight Connector 43"/>
        <xdr:cNvSpPr>
          <a:spLocks/>
        </xdr:cNvSpPr>
      </xdr:nvSpPr>
      <xdr:spPr>
        <a:xfrm>
          <a:off x="2971800" y="7658100"/>
          <a:ext cx="0" cy="147637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xdr:colOff>
      <xdr:row>44</xdr:row>
      <xdr:rowOff>123825</xdr:rowOff>
    </xdr:from>
    <xdr:to>
      <xdr:col>5</xdr:col>
      <xdr:colOff>47625</xdr:colOff>
      <xdr:row>54</xdr:row>
      <xdr:rowOff>152400</xdr:rowOff>
    </xdr:to>
    <xdr:sp>
      <xdr:nvSpPr>
        <xdr:cNvPr id="44" name="Straight Connector 44"/>
        <xdr:cNvSpPr>
          <a:spLocks/>
        </xdr:cNvSpPr>
      </xdr:nvSpPr>
      <xdr:spPr>
        <a:xfrm>
          <a:off x="3476625" y="7658100"/>
          <a:ext cx="0" cy="166687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54</xdr:row>
      <xdr:rowOff>152400</xdr:rowOff>
    </xdr:from>
    <xdr:to>
      <xdr:col>5</xdr:col>
      <xdr:colOff>47625</xdr:colOff>
      <xdr:row>58</xdr:row>
      <xdr:rowOff>152400</xdr:rowOff>
    </xdr:to>
    <xdr:sp>
      <xdr:nvSpPr>
        <xdr:cNvPr id="45" name="Straight Connector 45"/>
        <xdr:cNvSpPr>
          <a:spLocks/>
        </xdr:cNvSpPr>
      </xdr:nvSpPr>
      <xdr:spPr>
        <a:xfrm flipV="1">
          <a:off x="2752725" y="9324975"/>
          <a:ext cx="72390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180975</xdr:colOff>
      <xdr:row>53</xdr:row>
      <xdr:rowOff>123825</xdr:rowOff>
    </xdr:from>
    <xdr:to>
      <xdr:col>4</xdr:col>
      <xdr:colOff>228600</xdr:colOff>
      <xdr:row>57</xdr:row>
      <xdr:rowOff>114300</xdr:rowOff>
    </xdr:to>
    <xdr:sp>
      <xdr:nvSpPr>
        <xdr:cNvPr id="46" name="Straight Connector 46"/>
        <xdr:cNvSpPr>
          <a:spLocks/>
        </xdr:cNvSpPr>
      </xdr:nvSpPr>
      <xdr:spPr>
        <a:xfrm flipV="1">
          <a:off x="2238375" y="9134475"/>
          <a:ext cx="733425" cy="638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295275</xdr:colOff>
      <xdr:row>54</xdr:row>
      <xdr:rowOff>85725</xdr:rowOff>
    </xdr:from>
    <xdr:to>
      <xdr:col>3</xdr:col>
      <xdr:colOff>333375</xdr:colOff>
      <xdr:row>58</xdr:row>
      <xdr:rowOff>85725</xdr:rowOff>
    </xdr:to>
    <xdr:sp>
      <xdr:nvSpPr>
        <xdr:cNvPr id="47" name="Straight Connector 47"/>
        <xdr:cNvSpPr>
          <a:spLocks/>
        </xdr:cNvSpPr>
      </xdr:nvSpPr>
      <xdr:spPr>
        <a:xfrm flipV="1">
          <a:off x="1666875" y="9258300"/>
          <a:ext cx="72390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54</xdr:row>
      <xdr:rowOff>152400</xdr:rowOff>
    </xdr:from>
    <xdr:to>
      <xdr:col>2</xdr:col>
      <xdr:colOff>371475</xdr:colOff>
      <xdr:row>58</xdr:row>
      <xdr:rowOff>152400</xdr:rowOff>
    </xdr:to>
    <xdr:sp>
      <xdr:nvSpPr>
        <xdr:cNvPr id="48" name="Straight Connector 48"/>
        <xdr:cNvSpPr>
          <a:spLocks/>
        </xdr:cNvSpPr>
      </xdr:nvSpPr>
      <xdr:spPr>
        <a:xfrm flipV="1">
          <a:off x="1019175" y="9324975"/>
          <a:ext cx="723900" cy="6477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98"/>
  <sheetViews>
    <sheetView tabSelected="1" zoomScale="125" zoomScaleNormal="125" workbookViewId="0" topLeftCell="B1">
      <selection activeCell="A10" sqref="A10"/>
    </sheetView>
  </sheetViews>
  <sheetFormatPr defaultColWidth="9.00390625" defaultRowHeight="14.25"/>
  <cols>
    <col min="1" max="7" width="9.00390625" style="0" customWidth="1"/>
    <col min="8" max="8" width="28.125" style="0" customWidth="1"/>
  </cols>
  <sheetData>
    <row r="1" ht="16.5">
      <c r="A1" s="2" t="s">
        <v>16</v>
      </c>
    </row>
    <row r="3" spans="1:10" ht="12.75">
      <c r="A3" s="7" t="s">
        <v>35</v>
      </c>
      <c r="B3" s="7"/>
      <c r="C3" s="7"/>
      <c r="D3" s="7"/>
      <c r="E3" s="7"/>
      <c r="F3" s="7"/>
      <c r="G3" s="7"/>
      <c r="H3" s="7"/>
      <c r="I3" s="7"/>
      <c r="J3" s="7"/>
    </row>
    <row r="4" spans="1:10" ht="12.75">
      <c r="A4" s="7"/>
      <c r="B4" s="7"/>
      <c r="C4" s="7"/>
      <c r="D4" s="7"/>
      <c r="E4" s="7"/>
      <c r="F4" s="7"/>
      <c r="G4" s="7"/>
      <c r="H4" s="7"/>
      <c r="I4" s="7"/>
      <c r="J4" s="7"/>
    </row>
    <row r="5" spans="1:10" ht="12.75">
      <c r="A5" s="7"/>
      <c r="B5" s="7"/>
      <c r="C5" s="7"/>
      <c r="D5" s="7"/>
      <c r="E5" s="7"/>
      <c r="F5" s="7"/>
      <c r="G5" s="7"/>
      <c r="H5" s="7"/>
      <c r="I5" s="7"/>
      <c r="J5" s="7"/>
    </row>
    <row r="6" spans="1:10" ht="12.75">
      <c r="A6" s="7"/>
      <c r="B6" s="7"/>
      <c r="C6" s="7"/>
      <c r="D6" s="7"/>
      <c r="E6" s="7"/>
      <c r="F6" s="7"/>
      <c r="G6" s="7"/>
      <c r="H6" s="7"/>
      <c r="I6" s="7"/>
      <c r="J6" s="7"/>
    </row>
    <row r="7" spans="1:10" ht="12.75">
      <c r="A7" s="7"/>
      <c r="B7" s="7"/>
      <c r="C7" s="7"/>
      <c r="D7" s="7"/>
      <c r="E7" s="7"/>
      <c r="F7" s="7"/>
      <c r="G7" s="7"/>
      <c r="H7" s="7"/>
      <c r="I7" s="7"/>
      <c r="J7" s="7"/>
    </row>
    <row r="8" spans="1:10" ht="12.75">
      <c r="A8" s="7"/>
      <c r="B8" s="7"/>
      <c r="C8" s="7"/>
      <c r="D8" s="7"/>
      <c r="E8" s="7"/>
      <c r="F8" s="7"/>
      <c r="G8" s="7"/>
      <c r="H8" s="7"/>
      <c r="I8" s="7"/>
      <c r="J8" s="7"/>
    </row>
    <row r="9" spans="1:10" ht="12.75">
      <c r="A9" s="7"/>
      <c r="B9" s="7"/>
      <c r="C9" s="7"/>
      <c r="D9" s="7"/>
      <c r="E9" s="7"/>
      <c r="F9" s="7"/>
      <c r="G9" s="7"/>
      <c r="H9" s="7"/>
      <c r="I9" s="7"/>
      <c r="J9" s="7"/>
    </row>
    <row r="12" ht="12.75">
      <c r="H12" s="1" t="s">
        <v>9</v>
      </c>
    </row>
    <row r="13" spans="8:10" ht="12.75">
      <c r="H13" t="s">
        <v>6</v>
      </c>
      <c r="I13">
        <v>120</v>
      </c>
      <c r="J13" t="s">
        <v>7</v>
      </c>
    </row>
    <row r="14" spans="8:10" ht="12.75">
      <c r="H14" t="s">
        <v>0</v>
      </c>
      <c r="I14">
        <v>120</v>
      </c>
      <c r="J14" t="s">
        <v>7</v>
      </c>
    </row>
    <row r="15" spans="8:10" ht="12.75">
      <c r="H15" t="s">
        <v>1</v>
      </c>
      <c r="I15">
        <v>70</v>
      </c>
      <c r="J15" t="s">
        <v>7</v>
      </c>
    </row>
    <row r="17" spans="8:10" ht="12.75">
      <c r="H17" s="3" t="s">
        <v>28</v>
      </c>
      <c r="I17" s="4">
        <f>(I13*I14*I15)/1000</f>
        <v>1008</v>
      </c>
      <c r="J17" s="3" t="s">
        <v>10</v>
      </c>
    </row>
    <row r="18" spans="8:10" ht="12.75">
      <c r="H18" s="3" t="s">
        <v>11</v>
      </c>
      <c r="I18" s="4">
        <f>(I13*I14*I32)/1000</f>
        <v>921.6</v>
      </c>
      <c r="J18" s="3" t="s">
        <v>10</v>
      </c>
    </row>
    <row r="19" spans="8:10" ht="12.75">
      <c r="H19" s="3" t="s">
        <v>15</v>
      </c>
      <c r="I19" s="4">
        <f>(I13*I14*I33)/1000</f>
        <v>892.8</v>
      </c>
      <c r="J19" s="3" t="s">
        <v>10</v>
      </c>
    </row>
    <row r="20" spans="8:10" ht="12.75">
      <c r="H20" s="3" t="s">
        <v>25</v>
      </c>
      <c r="I20" s="4">
        <f>I18-I19</f>
        <v>28.800000000000068</v>
      </c>
      <c r="J20" s="3" t="s">
        <v>10</v>
      </c>
    </row>
    <row r="30" ht="12.75">
      <c r="H30" s="1" t="s">
        <v>8</v>
      </c>
    </row>
    <row r="31" spans="8:10" ht="12.75">
      <c r="H31" t="s">
        <v>6</v>
      </c>
      <c r="I31">
        <v>50.1</v>
      </c>
      <c r="J31" t="s">
        <v>7</v>
      </c>
    </row>
    <row r="32" spans="8:11" ht="12.75">
      <c r="H32" t="s">
        <v>33</v>
      </c>
      <c r="I32">
        <v>64</v>
      </c>
      <c r="J32" t="s">
        <v>7</v>
      </c>
      <c r="K32" t="s">
        <v>34</v>
      </c>
    </row>
    <row r="33" spans="8:10" ht="12.75">
      <c r="H33" t="s">
        <v>32</v>
      </c>
      <c r="I33">
        <v>62</v>
      </c>
      <c r="J33" t="s">
        <v>7</v>
      </c>
    </row>
    <row r="34" spans="8:10" ht="12.75">
      <c r="H34" t="s">
        <v>0</v>
      </c>
      <c r="I34">
        <v>24.6</v>
      </c>
      <c r="J34" t="s">
        <v>7</v>
      </c>
    </row>
    <row r="35" spans="8:10" ht="12.75">
      <c r="H35" s="3" t="s">
        <v>2</v>
      </c>
      <c r="I35" s="4">
        <f>(I31*(I33+1)*I34)/1000</f>
        <v>77.64498</v>
      </c>
      <c r="J35" s="3" t="s">
        <v>10</v>
      </c>
    </row>
    <row r="42" ht="12.75">
      <c r="H42" s="1" t="s">
        <v>12</v>
      </c>
    </row>
    <row r="43" spans="8:12" ht="12.75">
      <c r="H43" t="s">
        <v>6</v>
      </c>
      <c r="I43">
        <v>160</v>
      </c>
      <c r="J43" t="s">
        <v>7</v>
      </c>
      <c r="K43" t="str">
        <f>IF(I43&lt;&gt;SUM(I52,I56,I60,I64,I68,I72),"Fehler","ok")</f>
        <v>Fehler</v>
      </c>
      <c r="L43" t="s">
        <v>31</v>
      </c>
    </row>
    <row r="44" spans="8:10" ht="12.75">
      <c r="H44" t="s">
        <v>0</v>
      </c>
      <c r="I44">
        <v>60</v>
      </c>
      <c r="J44" t="s">
        <v>7</v>
      </c>
    </row>
    <row r="45" spans="8:10" ht="12.75">
      <c r="H45" t="s">
        <v>1</v>
      </c>
      <c r="I45">
        <v>45</v>
      </c>
      <c r="J45" t="s">
        <v>7</v>
      </c>
    </row>
    <row r="46" spans="8:10" ht="12.75">
      <c r="H46" s="3" t="s">
        <v>28</v>
      </c>
      <c r="I46" s="3">
        <f>(I43*I44*I45)/1000</f>
        <v>432</v>
      </c>
      <c r="J46" s="3" t="s">
        <v>10</v>
      </c>
    </row>
    <row r="47" spans="8:10" ht="12.75">
      <c r="H47" s="3" t="s">
        <v>11</v>
      </c>
      <c r="I47" s="4">
        <f>SUM(I54,I58,I62,I66,I70,I74)</f>
        <v>254.66999999999996</v>
      </c>
      <c r="J47" s="3" t="s">
        <v>10</v>
      </c>
    </row>
    <row r="48" spans="8:10" ht="12.75">
      <c r="H48" s="3" t="s">
        <v>15</v>
      </c>
      <c r="I48" s="4">
        <f>I47+I35+I20+I98</f>
        <v>370.3826783280899</v>
      </c>
      <c r="J48" s="3" t="s">
        <v>10</v>
      </c>
    </row>
    <row r="49" spans="8:12" ht="12.75">
      <c r="H49" s="3" t="s">
        <v>17</v>
      </c>
      <c r="I49" s="4">
        <f>I46-I48</f>
        <v>61.61732167191008</v>
      </c>
      <c r="J49" s="3" t="s">
        <v>10</v>
      </c>
      <c r="K49" t="str">
        <f>IF(I49&gt;30,"ok","Fehler")</f>
        <v>ok</v>
      </c>
      <c r="L49" t="s">
        <v>27</v>
      </c>
    </row>
    <row r="51" ht="12.75">
      <c r="H51" s="1" t="s">
        <v>3</v>
      </c>
    </row>
    <row r="52" spans="8:10" ht="12.75">
      <c r="H52" t="s">
        <v>6</v>
      </c>
      <c r="I52">
        <v>28.5</v>
      </c>
      <c r="J52" t="s">
        <v>7</v>
      </c>
    </row>
    <row r="53" spans="8:11" ht="12.75">
      <c r="H53" s="5" t="s">
        <v>1</v>
      </c>
      <c r="I53" s="5">
        <v>35</v>
      </c>
      <c r="J53" s="5" t="s">
        <v>7</v>
      </c>
      <c r="K53" t="str">
        <f>IF(I53&gt;=$I$45,"Fehler","ok")</f>
        <v>ok</v>
      </c>
    </row>
    <row r="54" spans="8:10" ht="12.75">
      <c r="H54" s="3" t="s">
        <v>2</v>
      </c>
      <c r="I54" s="3">
        <f>(I52*$I$44*I53)/1000</f>
        <v>59.85</v>
      </c>
      <c r="J54" s="3" t="s">
        <v>10</v>
      </c>
    </row>
    <row r="55" ht="12.75">
      <c r="H55" s="1" t="s">
        <v>13</v>
      </c>
    </row>
    <row r="56" spans="8:10" ht="12.75">
      <c r="H56" t="s">
        <v>6</v>
      </c>
      <c r="I56">
        <v>14</v>
      </c>
      <c r="J56" t="s">
        <v>7</v>
      </c>
    </row>
    <row r="57" spans="8:11" ht="12.75">
      <c r="H57" s="5" t="s">
        <v>1</v>
      </c>
      <c r="I57" s="5">
        <v>27</v>
      </c>
      <c r="J57" s="5" t="s">
        <v>7</v>
      </c>
      <c r="K57" t="str">
        <f>IF(I57&gt;=$I$45,"Fehler","ok")</f>
        <v>ok</v>
      </c>
    </row>
    <row r="58" spans="8:10" ht="12.75">
      <c r="H58" s="3" t="s">
        <v>2</v>
      </c>
      <c r="I58" s="3">
        <f>(I56*$I$44*I57)/1000</f>
        <v>22.68</v>
      </c>
      <c r="J58" s="3" t="s">
        <v>10</v>
      </c>
    </row>
    <row r="59" ht="12.75">
      <c r="H59" s="1" t="s">
        <v>4</v>
      </c>
    </row>
    <row r="60" spans="8:10" ht="12.75">
      <c r="H60" t="s">
        <v>6</v>
      </c>
      <c r="I60">
        <v>29</v>
      </c>
      <c r="J60" t="s">
        <v>7</v>
      </c>
    </row>
    <row r="61" spans="8:11" ht="12.75">
      <c r="H61" s="5" t="s">
        <v>1</v>
      </c>
      <c r="I61" s="5">
        <v>27</v>
      </c>
      <c r="J61" s="5" t="s">
        <v>7</v>
      </c>
      <c r="K61" t="str">
        <f>IF(I61&gt;=$I$45,"Fehler","ok")</f>
        <v>ok</v>
      </c>
    </row>
    <row r="62" spans="8:10" ht="12.75">
      <c r="H62" s="3" t="s">
        <v>2</v>
      </c>
      <c r="I62" s="3">
        <f>(I60*$I$44*I61)/1000</f>
        <v>46.98</v>
      </c>
      <c r="J62" s="3" t="s">
        <v>10</v>
      </c>
    </row>
    <row r="63" ht="12.75">
      <c r="H63" s="1" t="s">
        <v>14</v>
      </c>
    </row>
    <row r="64" spans="8:10" ht="12.75">
      <c r="H64" t="s">
        <v>6</v>
      </c>
      <c r="I64">
        <v>28.2</v>
      </c>
      <c r="J64" t="s">
        <v>7</v>
      </c>
    </row>
    <row r="65" spans="8:11" ht="12.75">
      <c r="H65" s="5" t="s">
        <v>1</v>
      </c>
      <c r="I65" s="5">
        <v>25</v>
      </c>
      <c r="J65" s="5" t="s">
        <v>7</v>
      </c>
      <c r="K65" t="str">
        <f>IF(I65&gt;=$I$45,"Fehler","ok")</f>
        <v>ok</v>
      </c>
    </row>
    <row r="66" spans="8:10" ht="12.75">
      <c r="H66" s="3" t="s">
        <v>2</v>
      </c>
      <c r="I66" s="3">
        <f>(I60*$I$44*I61)/1000</f>
        <v>46.98</v>
      </c>
      <c r="J66" s="3" t="s">
        <v>10</v>
      </c>
    </row>
    <row r="67" ht="12.75">
      <c r="H67" s="1" t="s">
        <v>30</v>
      </c>
    </row>
    <row r="68" spans="8:10" ht="12.75">
      <c r="H68" t="s">
        <v>6</v>
      </c>
      <c r="I68">
        <v>24</v>
      </c>
      <c r="J68" t="s">
        <v>7</v>
      </c>
    </row>
    <row r="69" spans="8:11" ht="12.75">
      <c r="H69" s="5" t="s">
        <v>1</v>
      </c>
      <c r="I69" s="5">
        <v>23</v>
      </c>
      <c r="J69" s="5" t="s">
        <v>7</v>
      </c>
      <c r="K69" t="str">
        <f>IF(I69&gt;=$I$45,"Fehler","ok")</f>
        <v>ok</v>
      </c>
    </row>
    <row r="70" spans="8:10" ht="12.75">
      <c r="H70" s="3" t="s">
        <v>2</v>
      </c>
      <c r="I70" s="3">
        <f>(I64*$I$44*I65)/1000</f>
        <v>42.3</v>
      </c>
      <c r="J70" s="3" t="s">
        <v>10</v>
      </c>
    </row>
    <row r="71" ht="12.75">
      <c r="H71" s="1" t="s">
        <v>5</v>
      </c>
    </row>
    <row r="72" spans="8:10" ht="12.75">
      <c r="H72" t="s">
        <v>6</v>
      </c>
      <c r="I72">
        <v>29.9</v>
      </c>
      <c r="J72" t="s">
        <v>7</v>
      </c>
    </row>
    <row r="73" spans="8:11" ht="12.75">
      <c r="H73" s="5" t="s">
        <v>1</v>
      </c>
      <c r="I73" s="5">
        <v>20</v>
      </c>
      <c r="J73" s="5" t="s">
        <v>7</v>
      </c>
      <c r="K73" t="str">
        <f>IF(I73&gt;=$I$45,"Fehler","ok")</f>
        <v>ok</v>
      </c>
    </row>
    <row r="74" spans="8:10" ht="12.75">
      <c r="H74" s="3" t="s">
        <v>2</v>
      </c>
      <c r="I74" s="3">
        <f>(I72*$I$44*I73)/1000</f>
        <v>35.88</v>
      </c>
      <c r="J74" s="3" t="s">
        <v>10</v>
      </c>
    </row>
    <row r="77" ht="12.75">
      <c r="H77" s="1" t="s">
        <v>18</v>
      </c>
    </row>
    <row r="78" ht="12.75">
      <c r="H78" s="1" t="s">
        <v>19</v>
      </c>
    </row>
    <row r="79" spans="8:10" ht="12.75">
      <c r="H79" t="s">
        <v>21</v>
      </c>
      <c r="I79">
        <v>50</v>
      </c>
      <c r="J79" t="s">
        <v>20</v>
      </c>
    </row>
    <row r="80" spans="8:10" ht="12.75">
      <c r="H80" t="s">
        <v>6</v>
      </c>
      <c r="I80">
        <v>350</v>
      </c>
      <c r="J80" t="s">
        <v>7</v>
      </c>
    </row>
    <row r="81" spans="8:10" ht="12.75">
      <c r="H81" s="3" t="s">
        <v>2</v>
      </c>
      <c r="I81" s="6">
        <f>((I79/10)*PI()*I80)/1000</f>
        <v>5.497787143782138</v>
      </c>
      <c r="J81" s="3" t="s">
        <v>10</v>
      </c>
    </row>
    <row r="83" ht="12.75">
      <c r="H83" s="1" t="s">
        <v>22</v>
      </c>
    </row>
    <row r="84" spans="8:10" ht="12.75">
      <c r="H84" t="s">
        <v>21</v>
      </c>
      <c r="I84">
        <v>50</v>
      </c>
      <c r="J84" t="s">
        <v>20</v>
      </c>
    </row>
    <row r="85" spans="8:10" ht="12.75">
      <c r="H85" t="s">
        <v>6</v>
      </c>
      <c r="I85">
        <v>300</v>
      </c>
      <c r="J85" t="s">
        <v>7</v>
      </c>
    </row>
    <row r="86" spans="8:11" ht="12.75">
      <c r="H86" s="3" t="s">
        <v>2</v>
      </c>
      <c r="I86" s="6">
        <f>((I84/10)*PI()*I85)/1000</f>
        <v>4.71238898038469</v>
      </c>
      <c r="J86" s="3" t="s">
        <v>10</v>
      </c>
      <c r="K86" t="s">
        <v>29</v>
      </c>
    </row>
    <row r="88" ht="12.75">
      <c r="H88" s="1" t="s">
        <v>23</v>
      </c>
    </row>
    <row r="89" spans="8:10" ht="12.75">
      <c r="H89" t="s">
        <v>21</v>
      </c>
      <c r="I89">
        <v>40</v>
      </c>
      <c r="J89" t="s">
        <v>20</v>
      </c>
    </row>
    <row r="90" spans="8:10" ht="12.75">
      <c r="H90" t="s">
        <v>6</v>
      </c>
      <c r="I90">
        <v>300</v>
      </c>
      <c r="J90" t="s">
        <v>7</v>
      </c>
    </row>
    <row r="91" spans="8:10" ht="12.75">
      <c r="H91" s="3" t="s">
        <v>2</v>
      </c>
      <c r="I91" s="6">
        <f>((I89/10)*PI()*I90)/1000</f>
        <v>3.7699111843077517</v>
      </c>
      <c r="J91" s="3" t="s">
        <v>10</v>
      </c>
    </row>
    <row r="93" ht="12.75">
      <c r="H93" s="1" t="s">
        <v>24</v>
      </c>
    </row>
    <row r="94" spans="8:10" ht="12.75">
      <c r="H94" t="s">
        <v>21</v>
      </c>
      <c r="I94">
        <v>50</v>
      </c>
      <c r="J94" t="s">
        <v>20</v>
      </c>
    </row>
    <row r="95" spans="8:10" ht="12.75">
      <c r="H95" t="s">
        <v>6</v>
      </c>
      <c r="I95">
        <v>300</v>
      </c>
      <c r="J95" t="s">
        <v>7</v>
      </c>
    </row>
    <row r="96" spans="8:11" ht="12.75">
      <c r="H96" s="3" t="s">
        <v>2</v>
      </c>
      <c r="I96" s="6">
        <f>((I94/10)*PI()*I95)/1000</f>
        <v>4.71238898038469</v>
      </c>
      <c r="J96" s="3" t="s">
        <v>10</v>
      </c>
      <c r="K96" t="s">
        <v>29</v>
      </c>
    </row>
    <row r="98" spans="8:10" ht="12.75">
      <c r="H98" s="3" t="s">
        <v>26</v>
      </c>
      <c r="I98" s="6">
        <f>I81+I91</f>
        <v>9.267698328089889</v>
      </c>
      <c r="J98" s="3" t="s">
        <v>10</v>
      </c>
    </row>
  </sheetData>
  <sheetProtection/>
  <mergeCells count="1">
    <mergeCell ref="A3:J9"/>
  </mergeCells>
  <conditionalFormatting sqref="K53 K57 K61 K73 K43 K48:K49 K65:K69">
    <cfRule type="cellIs" priority="1" dxfId="1" operator="equal">
      <formula>"ok"</formula>
    </cfRule>
    <cfRule type="cellIs" priority="2" dxfId="0" operator="equal">
      <formula>"Fehler"</formula>
    </cfRule>
  </conditionalFormatting>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AXA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Horvath</dc:creator>
  <cp:keywords/>
  <dc:description/>
  <cp:lastModifiedBy>Andreas Horvath</cp:lastModifiedBy>
  <dcterms:created xsi:type="dcterms:W3CDTF">2011-03-03T21:13:24Z</dcterms:created>
  <dcterms:modified xsi:type="dcterms:W3CDTF">2013-05-09T16:10:41Z</dcterms:modified>
  <cp:category/>
  <cp:version/>
  <cp:contentType/>
  <cp:contentStatus/>
</cp:coreProperties>
</file>